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1911\OneDrive\Documents\AS Lab data\Attempt4_FInal MS\Figure 9\Figure 9- Source data 9\"/>
    </mc:Choice>
  </mc:AlternateContent>
  <xr:revisionPtr revIDLastSave="0" documentId="8_{31B7A0D2-169E-4CAA-B7F5-8678B435921E}" xr6:coauthVersionLast="47" xr6:coauthVersionMax="47" xr10:uidLastSave="{00000000-0000-0000-0000-000000000000}"/>
  <bookViews>
    <workbookView xWindow="-108" yWindow="-108" windowWidth="23256" windowHeight="12456" xr2:uid="{03896C4B-400D-451B-884B-BBE64D38A677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1" i="2" l="1"/>
  <c r="E43" i="2"/>
  <c r="C39" i="2"/>
  <c r="C51" i="2" s="1"/>
  <c r="C35" i="2"/>
  <c r="E47" i="2" s="1"/>
  <c r="C31" i="2"/>
  <c r="C43" i="2" s="1"/>
  <c r="T26" i="2"/>
  <c r="S26" i="2"/>
  <c r="R26" i="2"/>
  <c r="Q26" i="2"/>
  <c r="Q39" i="2" s="1"/>
  <c r="P26" i="2"/>
  <c r="O26" i="2"/>
  <c r="O39" i="2" s="1"/>
  <c r="N26" i="2"/>
  <c r="N39" i="2" s="1"/>
  <c r="M26" i="2"/>
  <c r="M39" i="2" s="1"/>
  <c r="L26" i="2"/>
  <c r="L39" i="2" s="1"/>
  <c r="K26" i="2"/>
  <c r="J26" i="2"/>
  <c r="I26" i="2"/>
  <c r="H26" i="2"/>
  <c r="G26" i="2"/>
  <c r="F26" i="2"/>
  <c r="E39" i="2" s="1"/>
  <c r="E26" i="2"/>
  <c r="D26" i="2"/>
  <c r="D51" i="2" s="1"/>
  <c r="C26" i="2"/>
  <c r="T25" i="2"/>
  <c r="S25" i="2"/>
  <c r="R25" i="2"/>
  <c r="Q25" i="2"/>
  <c r="Q38" i="2" s="1"/>
  <c r="P25" i="2"/>
  <c r="O25" i="2"/>
  <c r="O38" i="2" s="1"/>
  <c r="N25" i="2"/>
  <c r="M25" i="2"/>
  <c r="L25" i="2"/>
  <c r="K25" i="2"/>
  <c r="J25" i="2"/>
  <c r="I25" i="2"/>
  <c r="H25" i="2"/>
  <c r="G25" i="2"/>
  <c r="F25" i="2"/>
  <c r="E38" i="2" s="1"/>
  <c r="E25" i="2"/>
  <c r="D25" i="2"/>
  <c r="C25" i="2"/>
  <c r="T24" i="2"/>
  <c r="S24" i="2"/>
  <c r="S37" i="2" s="1"/>
  <c r="R24" i="2"/>
  <c r="Q24" i="2"/>
  <c r="P24" i="2"/>
  <c r="O24" i="2"/>
  <c r="N24" i="2"/>
  <c r="M24" i="2"/>
  <c r="L24" i="2"/>
  <c r="K24" i="2"/>
  <c r="J24" i="2"/>
  <c r="I24" i="2"/>
  <c r="G37" i="2" s="1"/>
  <c r="H24" i="2"/>
  <c r="G24" i="2"/>
  <c r="F24" i="2"/>
  <c r="E37" i="2" s="1"/>
  <c r="E24" i="2"/>
  <c r="D24" i="2"/>
  <c r="C24" i="2"/>
  <c r="T23" i="2"/>
  <c r="S23" i="2"/>
  <c r="R23" i="2"/>
  <c r="Q23" i="2"/>
  <c r="P23" i="2"/>
  <c r="O23" i="2"/>
  <c r="N23" i="2"/>
  <c r="M23" i="2"/>
  <c r="L23" i="2"/>
  <c r="K23" i="2"/>
  <c r="K48" i="2" s="1"/>
  <c r="J23" i="2"/>
  <c r="I23" i="2"/>
  <c r="G36" i="2" s="1"/>
  <c r="H23" i="2"/>
  <c r="G23" i="2"/>
  <c r="F23" i="2"/>
  <c r="E23" i="2"/>
  <c r="E48" i="2" s="1"/>
  <c r="D23" i="2"/>
  <c r="C23" i="2"/>
  <c r="C36" i="2" s="1"/>
  <c r="T22" i="2"/>
  <c r="S22" i="2"/>
  <c r="R22" i="2"/>
  <c r="Q22" i="2"/>
  <c r="P22" i="2"/>
  <c r="O22" i="2"/>
  <c r="N22" i="2"/>
  <c r="N35" i="2" s="1"/>
  <c r="M22" i="2"/>
  <c r="M35" i="2" s="1"/>
  <c r="L22" i="2"/>
  <c r="L35" i="2" s="1"/>
  <c r="K22" i="2"/>
  <c r="J22" i="2"/>
  <c r="I22" i="2"/>
  <c r="G35" i="2" s="1"/>
  <c r="H22" i="2"/>
  <c r="G22" i="2"/>
  <c r="F22" i="2"/>
  <c r="E22" i="2"/>
  <c r="D22" i="2"/>
  <c r="D47" i="2" s="1"/>
  <c r="C22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C34" i="2" s="1"/>
  <c r="T20" i="2"/>
  <c r="S20" i="2"/>
  <c r="S33" i="2" s="1"/>
  <c r="R20" i="2"/>
  <c r="Q20" i="2"/>
  <c r="P20" i="2"/>
  <c r="O20" i="2"/>
  <c r="N20" i="2"/>
  <c r="N33" i="2" s="1"/>
  <c r="M20" i="2"/>
  <c r="M33" i="2" s="1"/>
  <c r="L20" i="2"/>
  <c r="K20" i="2"/>
  <c r="J20" i="2"/>
  <c r="I20" i="2"/>
  <c r="G33" i="2" s="1"/>
  <c r="H20" i="2"/>
  <c r="G20" i="2"/>
  <c r="F20" i="2"/>
  <c r="E20" i="2"/>
  <c r="E45" i="2" s="1"/>
  <c r="D20" i="2"/>
  <c r="C33" i="2" s="1"/>
  <c r="C45" i="2" s="1"/>
  <c r="C20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C32" i="2" s="1"/>
  <c r="T18" i="2"/>
  <c r="S18" i="2"/>
  <c r="R18" i="2"/>
  <c r="Q18" i="2"/>
  <c r="Q31" i="2" s="1"/>
  <c r="P18" i="2"/>
  <c r="P31" i="2" s="1"/>
  <c r="O18" i="2"/>
  <c r="O31" i="2" s="1"/>
  <c r="N18" i="2"/>
  <c r="N31" i="2" s="1"/>
  <c r="M18" i="2"/>
  <c r="M31" i="2" s="1"/>
  <c r="L18" i="2"/>
  <c r="L31" i="2" s="1"/>
  <c r="K18" i="2"/>
  <c r="J18" i="2"/>
  <c r="I18" i="2"/>
  <c r="H18" i="2"/>
  <c r="H43" i="2" s="1"/>
  <c r="G18" i="2"/>
  <c r="F18" i="2"/>
  <c r="E31" i="2" s="1"/>
  <c r="E18" i="2"/>
  <c r="D18" i="2"/>
  <c r="D43" i="2" s="1"/>
  <c r="C18" i="2"/>
  <c r="T17" i="2"/>
  <c r="S17" i="2"/>
  <c r="R17" i="2"/>
  <c r="Q17" i="2"/>
  <c r="Q30" i="2" s="1"/>
  <c r="P17" i="2"/>
  <c r="O17" i="2"/>
  <c r="O30" i="2" s="1"/>
  <c r="N17" i="2"/>
  <c r="M17" i="2"/>
  <c r="L17" i="2"/>
  <c r="K17" i="2"/>
  <c r="J17" i="2"/>
  <c r="I17" i="2"/>
  <c r="H17" i="2"/>
  <c r="G17" i="2"/>
  <c r="F17" i="2"/>
  <c r="E30" i="2" s="1"/>
  <c r="E17" i="2"/>
  <c r="D17" i="2"/>
  <c r="C17" i="2"/>
  <c r="M34" i="2" l="1"/>
  <c r="L34" i="2"/>
  <c r="S34" i="2"/>
  <c r="J51" i="2"/>
  <c r="K42" i="2"/>
  <c r="K47" i="2"/>
  <c r="J47" i="2"/>
  <c r="I47" i="2"/>
  <c r="S38" i="2"/>
  <c r="J43" i="2"/>
  <c r="R35" i="2"/>
  <c r="H49" i="2"/>
  <c r="G49" i="2"/>
  <c r="P37" i="2"/>
  <c r="Q37" i="2"/>
  <c r="N37" i="2"/>
  <c r="R39" i="2"/>
  <c r="E46" i="2"/>
  <c r="S35" i="2"/>
  <c r="T36" i="2"/>
  <c r="I48" i="2"/>
  <c r="O37" i="2"/>
  <c r="S39" i="2"/>
  <c r="G42" i="2"/>
  <c r="F42" i="2"/>
  <c r="N30" i="2"/>
  <c r="F46" i="2"/>
  <c r="N34" i="2"/>
  <c r="T35" i="2"/>
  <c r="J48" i="2"/>
  <c r="R36" i="2"/>
  <c r="G50" i="2"/>
  <c r="F50" i="2"/>
  <c r="T39" i="2"/>
  <c r="C42" i="2"/>
  <c r="D42" i="2"/>
  <c r="R31" i="2"/>
  <c r="P32" i="2"/>
  <c r="D46" i="2"/>
  <c r="D44" i="2"/>
  <c r="E44" i="2"/>
  <c r="M32" i="2"/>
  <c r="L32" i="2"/>
  <c r="K45" i="2"/>
  <c r="I45" i="2"/>
  <c r="G46" i="2"/>
  <c r="O34" i="2"/>
  <c r="M36" i="2"/>
  <c r="L36" i="2"/>
  <c r="S36" i="2"/>
  <c r="K49" i="2"/>
  <c r="I49" i="2"/>
  <c r="H42" i="2"/>
  <c r="P30" i="2"/>
  <c r="G43" i="2"/>
  <c r="F43" i="2"/>
  <c r="J45" i="2"/>
  <c r="R33" i="2"/>
  <c r="H46" i="2"/>
  <c r="P34" i="2"/>
  <c r="D48" i="2"/>
  <c r="J49" i="2"/>
  <c r="R37" i="2"/>
  <c r="H50" i="2"/>
  <c r="P38" i="2"/>
  <c r="G51" i="2"/>
  <c r="F51" i="2"/>
  <c r="I46" i="2"/>
  <c r="I50" i="2"/>
  <c r="J42" i="2"/>
  <c r="N32" i="2"/>
  <c r="L33" i="2"/>
  <c r="T33" i="2"/>
  <c r="J46" i="2"/>
  <c r="R34" i="2"/>
  <c r="N36" i="2"/>
  <c r="D49" i="2"/>
  <c r="T37" i="2"/>
  <c r="J50" i="2"/>
  <c r="R38" i="2"/>
  <c r="H51" i="2"/>
  <c r="P39" i="2"/>
  <c r="C37" i="2"/>
  <c r="C49" i="2" s="1"/>
  <c r="E32" i="2"/>
  <c r="H44" i="2" s="1"/>
  <c r="E34" i="2"/>
  <c r="Q34" i="2" s="1"/>
  <c r="E36" i="2"/>
  <c r="H48" i="2" s="1"/>
  <c r="G30" i="2"/>
  <c r="T30" i="2" s="1"/>
  <c r="G32" i="2"/>
  <c r="T32" i="2" s="1"/>
  <c r="G34" i="2"/>
  <c r="T34" i="2" s="1"/>
  <c r="G38" i="2"/>
  <c r="T38" i="2" s="1"/>
  <c r="C44" i="2"/>
  <c r="F49" i="2"/>
  <c r="D45" i="2"/>
  <c r="C46" i="2"/>
  <c r="E33" i="2"/>
  <c r="F45" i="2" s="1"/>
  <c r="E35" i="2"/>
  <c r="G47" i="2" s="1"/>
  <c r="C47" i="2"/>
  <c r="G31" i="2"/>
  <c r="K43" i="2" s="1"/>
  <c r="G39" i="2"/>
  <c r="K51" i="2" s="1"/>
  <c r="C48" i="2"/>
  <c r="C30" i="2"/>
  <c r="C38" i="2"/>
  <c r="H47" i="2" l="1"/>
  <c r="S32" i="2"/>
  <c r="L38" i="2"/>
  <c r="M38" i="2"/>
  <c r="O35" i="2"/>
  <c r="K44" i="2"/>
  <c r="N38" i="2"/>
  <c r="H45" i="2"/>
  <c r="E50" i="2"/>
  <c r="Q32" i="2"/>
  <c r="K50" i="2"/>
  <c r="M30" i="2"/>
  <c r="L30" i="2"/>
  <c r="L37" i="2"/>
  <c r="M37" i="2"/>
  <c r="R32" i="2"/>
  <c r="I44" i="2"/>
  <c r="E49" i="2"/>
  <c r="I51" i="2"/>
  <c r="G45" i="2"/>
  <c r="Q33" i="2"/>
  <c r="P33" i="2"/>
  <c r="O33" i="2"/>
  <c r="Q35" i="2"/>
  <c r="J44" i="2"/>
  <c r="Q36" i="2"/>
  <c r="S31" i="2"/>
  <c r="G48" i="2"/>
  <c r="C50" i="2"/>
  <c r="I42" i="2"/>
  <c r="K46" i="2"/>
  <c r="T31" i="2"/>
  <c r="E42" i="2"/>
  <c r="P36" i="2"/>
  <c r="O36" i="2"/>
  <c r="F48" i="2"/>
  <c r="F44" i="2"/>
  <c r="O32" i="2"/>
  <c r="G44" i="2"/>
  <c r="P35" i="2"/>
  <c r="R30" i="2"/>
  <c r="I43" i="2"/>
  <c r="F47" i="2"/>
  <c r="S30" i="2"/>
  <c r="D50" i="2"/>
</calcChain>
</file>

<file path=xl/sharedStrings.xml><?xml version="1.0" encoding="utf-8"?>
<sst xmlns="http://schemas.openxmlformats.org/spreadsheetml/2006/main" count="58" uniqueCount="28">
  <si>
    <t>WT_Gluc</t>
  </si>
  <si>
    <t>KO_Gluc</t>
  </si>
  <si>
    <t>CO_Gluc</t>
  </si>
  <si>
    <t>WT_Prop</t>
  </si>
  <si>
    <t>KO_Prop</t>
  </si>
  <si>
    <t>CO_Prop</t>
  </si>
  <si>
    <t>Lactate</t>
  </si>
  <si>
    <t>Pyruvate</t>
  </si>
  <si>
    <t>Oxaloacetate</t>
  </si>
  <si>
    <t>Citrate</t>
  </si>
  <si>
    <t>2-KG</t>
  </si>
  <si>
    <t>Fumarate</t>
  </si>
  <si>
    <t>Succinate</t>
  </si>
  <si>
    <t>MethylCitrate</t>
  </si>
  <si>
    <t>Malate</t>
  </si>
  <si>
    <t>Glyoxylate</t>
  </si>
  <si>
    <t>protein oncentrations as determined by BCA assay</t>
  </si>
  <si>
    <t>Glucose</t>
  </si>
  <si>
    <t>Propionate</t>
  </si>
  <si>
    <t>RvG1</t>
  </si>
  <si>
    <t>RvP1</t>
  </si>
  <si>
    <t>KO G1</t>
  </si>
  <si>
    <t>KOP1</t>
  </si>
  <si>
    <t>Comp G1</t>
  </si>
  <si>
    <t>Comp P1</t>
  </si>
  <si>
    <t>RVP/RVG</t>
  </si>
  <si>
    <t>KOP/KOG</t>
  </si>
  <si>
    <t>COMPP/COMPG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</si>
</sst>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" fontId="1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D47E4-DB7C-4045-96A6-8172CC051444}">
  <dimension ref="A1:W54"/>
  <sheetViews>
    <sheetView tabSelected="1" topLeftCell="G1" workbookViewId="0">
      <selection activeCell="K20" sqref="K20"/>
    </sheetView>
  </sheetViews>
  <sheetFormatPr defaultColWidth="12.44140625" defaultRowHeight="15" x14ac:dyDescent="0.25"/>
  <cols>
    <col min="1" max="2" width="12.44140625" style="1"/>
    <col min="3" max="3" width="15.5546875" style="1" bestFit="1" customWidth="1"/>
    <col min="4" max="5" width="13" style="1" bestFit="1" customWidth="1"/>
    <col min="6" max="6" width="15.5546875" style="1" bestFit="1" customWidth="1"/>
    <col min="7" max="7" width="13" style="1" bestFit="1" customWidth="1"/>
    <col min="8" max="8" width="15.77734375" style="1" bestFit="1" customWidth="1"/>
    <col min="9" max="9" width="12.5546875" style="1" bestFit="1" customWidth="1"/>
    <col min="10" max="10" width="12.6640625" style="1" bestFit="1" customWidth="1"/>
    <col min="11" max="11" width="12.5546875" style="1" bestFit="1" customWidth="1"/>
    <col min="12" max="12" width="15.6640625" style="1" bestFit="1" customWidth="1"/>
    <col min="13" max="13" width="13.77734375" style="1" bestFit="1" customWidth="1"/>
    <col min="14" max="15" width="15.6640625" style="1" bestFit="1" customWidth="1"/>
    <col min="16" max="16" width="13.77734375" style="1" bestFit="1" customWidth="1"/>
    <col min="17" max="17" width="15.6640625" style="1" bestFit="1" customWidth="1"/>
    <col min="18" max="18" width="15.5546875" style="1" bestFit="1" customWidth="1"/>
    <col min="19" max="16384" width="12.44140625" style="1"/>
  </cols>
  <sheetData>
    <row r="1" spans="1:23" x14ac:dyDescent="0.25">
      <c r="C1" s="2" t="s">
        <v>0</v>
      </c>
      <c r="D1" s="2"/>
      <c r="E1" s="2"/>
      <c r="F1" s="2" t="s">
        <v>1</v>
      </c>
      <c r="G1" s="2"/>
      <c r="H1" s="2"/>
      <c r="I1" s="2" t="s">
        <v>2</v>
      </c>
      <c r="J1" s="2"/>
      <c r="K1" s="2"/>
      <c r="L1" s="2" t="s">
        <v>3</v>
      </c>
      <c r="M1" s="2"/>
      <c r="N1" s="2"/>
      <c r="O1" s="2" t="s">
        <v>4</v>
      </c>
      <c r="P1" s="2"/>
      <c r="Q1" s="2"/>
      <c r="R1" s="2" t="s">
        <v>5</v>
      </c>
      <c r="S1" s="2"/>
      <c r="T1" s="2"/>
    </row>
    <row r="2" spans="1:23" x14ac:dyDescent="0.25">
      <c r="C2" s="1">
        <v>1</v>
      </c>
      <c r="D2" s="1">
        <v>2</v>
      </c>
      <c r="E2" s="1">
        <v>3</v>
      </c>
      <c r="F2" s="1">
        <v>1</v>
      </c>
      <c r="G2" s="1">
        <v>2</v>
      </c>
      <c r="H2" s="1">
        <v>3</v>
      </c>
      <c r="I2" s="1">
        <v>1</v>
      </c>
      <c r="J2" s="1">
        <v>2</v>
      </c>
      <c r="K2" s="1">
        <v>3</v>
      </c>
      <c r="L2" s="1">
        <v>1</v>
      </c>
      <c r="M2" s="1">
        <v>2</v>
      </c>
      <c r="N2" s="1">
        <v>3</v>
      </c>
      <c r="O2" s="1">
        <v>1</v>
      </c>
      <c r="P2" s="1">
        <v>2</v>
      </c>
      <c r="Q2" s="1">
        <v>3</v>
      </c>
      <c r="R2" s="1">
        <v>1</v>
      </c>
      <c r="S2" s="1">
        <v>2</v>
      </c>
      <c r="T2" s="1">
        <v>3</v>
      </c>
    </row>
    <row r="4" spans="1:23" x14ac:dyDescent="0.25">
      <c r="A4" s="1" t="s">
        <v>6</v>
      </c>
      <c r="C4" s="3">
        <v>1610000</v>
      </c>
      <c r="D4" s="3">
        <v>1445000</v>
      </c>
      <c r="E4" s="3">
        <v>1132000</v>
      </c>
      <c r="F4" s="3">
        <v>1857000</v>
      </c>
      <c r="G4" s="3">
        <v>1638000</v>
      </c>
      <c r="H4" s="3">
        <v>1870000</v>
      </c>
      <c r="I4" s="3">
        <v>1142000</v>
      </c>
      <c r="J4" s="3">
        <v>1531000</v>
      </c>
      <c r="K4" s="3">
        <v>1829000</v>
      </c>
      <c r="L4" s="3">
        <v>3212000</v>
      </c>
      <c r="M4" s="3">
        <v>2836000</v>
      </c>
      <c r="N4" s="3">
        <v>4170000</v>
      </c>
      <c r="O4" s="3">
        <v>5112000</v>
      </c>
      <c r="P4" s="3">
        <v>5007000</v>
      </c>
      <c r="Q4" s="3">
        <v>5435000</v>
      </c>
      <c r="R4" s="3">
        <v>7266000</v>
      </c>
      <c r="S4" s="3">
        <v>6073000</v>
      </c>
      <c r="T4" s="3">
        <v>7199000</v>
      </c>
    </row>
    <row r="5" spans="1:23" x14ac:dyDescent="0.25">
      <c r="A5" s="1" t="s">
        <v>7</v>
      </c>
      <c r="C5" s="3">
        <v>2547000</v>
      </c>
      <c r="D5" s="3">
        <v>2232000</v>
      </c>
      <c r="E5" s="3">
        <v>2128000</v>
      </c>
      <c r="F5" s="3">
        <v>1758000</v>
      </c>
      <c r="G5" s="3">
        <v>1794000</v>
      </c>
      <c r="H5" s="3">
        <v>1860000</v>
      </c>
      <c r="I5" s="3">
        <v>1774000</v>
      </c>
      <c r="J5" s="3">
        <v>1873000</v>
      </c>
      <c r="K5" s="3">
        <v>2057000</v>
      </c>
      <c r="L5" s="3">
        <v>3515000</v>
      </c>
      <c r="M5" s="3">
        <v>3309000</v>
      </c>
      <c r="N5" s="3">
        <v>3236000</v>
      </c>
      <c r="O5" s="3">
        <v>3491000</v>
      </c>
      <c r="P5" s="3">
        <v>4074000</v>
      </c>
      <c r="Q5" s="3">
        <v>4304000</v>
      </c>
      <c r="R5" s="3">
        <v>3922000</v>
      </c>
      <c r="S5" s="3">
        <v>3936000</v>
      </c>
      <c r="T5" s="3">
        <v>3479000</v>
      </c>
    </row>
    <row r="6" spans="1:23" x14ac:dyDescent="0.25">
      <c r="A6" s="1" t="s">
        <v>8</v>
      </c>
      <c r="C6" s="3">
        <v>521100</v>
      </c>
      <c r="D6" s="3">
        <v>377600</v>
      </c>
      <c r="E6" s="3">
        <v>553600</v>
      </c>
      <c r="F6" s="3">
        <v>395400</v>
      </c>
      <c r="G6" s="3">
        <v>351000</v>
      </c>
      <c r="H6" s="3">
        <v>424900</v>
      </c>
      <c r="I6" s="3">
        <v>327000</v>
      </c>
      <c r="J6" s="3">
        <v>329700</v>
      </c>
      <c r="K6" s="3">
        <v>550600</v>
      </c>
      <c r="L6" s="3">
        <v>428800</v>
      </c>
      <c r="M6" s="3">
        <v>274500</v>
      </c>
      <c r="N6" s="3">
        <v>234800</v>
      </c>
      <c r="O6" s="3">
        <v>116400</v>
      </c>
      <c r="P6" s="3">
        <v>403900</v>
      </c>
      <c r="Q6" s="3">
        <v>204200</v>
      </c>
      <c r="R6" s="3">
        <v>315300</v>
      </c>
      <c r="S6" s="3">
        <v>173300</v>
      </c>
      <c r="T6" s="3">
        <v>106200</v>
      </c>
    </row>
    <row r="7" spans="1:23" x14ac:dyDescent="0.25">
      <c r="A7" s="1" t="s">
        <v>9</v>
      </c>
      <c r="C7" s="3">
        <v>38270000</v>
      </c>
      <c r="D7" s="3">
        <v>36210000</v>
      </c>
      <c r="E7" s="3">
        <v>39950000</v>
      </c>
      <c r="F7" s="3">
        <v>31420000</v>
      </c>
      <c r="G7" s="3">
        <v>28330000</v>
      </c>
      <c r="H7" s="3">
        <v>32820000</v>
      </c>
      <c r="I7" s="3">
        <v>18920000</v>
      </c>
      <c r="J7" s="3">
        <v>21420000</v>
      </c>
      <c r="K7" s="3">
        <v>26600000</v>
      </c>
      <c r="L7" s="3">
        <v>8792000</v>
      </c>
      <c r="M7" s="3">
        <v>6692000</v>
      </c>
      <c r="N7" s="3">
        <v>7151000</v>
      </c>
      <c r="O7" s="3">
        <v>3917000</v>
      </c>
      <c r="P7" s="3">
        <v>8107000</v>
      </c>
      <c r="Q7" s="3">
        <v>4694000</v>
      </c>
      <c r="R7" s="3">
        <v>7316000</v>
      </c>
      <c r="S7" s="3">
        <v>4835000</v>
      </c>
      <c r="T7" s="3">
        <v>1427000</v>
      </c>
    </row>
    <row r="8" spans="1:23" x14ac:dyDescent="0.25">
      <c r="A8" s="1" t="s">
        <v>10</v>
      </c>
      <c r="C8" s="3">
        <v>22580000</v>
      </c>
      <c r="D8" s="3">
        <v>38180000</v>
      </c>
      <c r="E8" s="3">
        <v>20520000</v>
      </c>
      <c r="F8" s="3">
        <v>18490000</v>
      </c>
      <c r="G8" s="3">
        <v>38940000</v>
      </c>
      <c r="H8" s="3">
        <v>26070000</v>
      </c>
      <c r="I8" s="3">
        <v>4032000</v>
      </c>
      <c r="J8" s="3">
        <v>4829000</v>
      </c>
      <c r="K8" s="3">
        <v>7110000</v>
      </c>
      <c r="L8" s="3">
        <v>4279000</v>
      </c>
      <c r="M8" s="3">
        <v>2872000</v>
      </c>
      <c r="N8" s="3">
        <v>2923000</v>
      </c>
      <c r="O8" s="3">
        <v>13700000</v>
      </c>
      <c r="P8" s="3">
        <v>13150000</v>
      </c>
      <c r="Q8" s="3">
        <v>16330000</v>
      </c>
      <c r="R8" s="3">
        <v>9332000</v>
      </c>
      <c r="S8" s="3">
        <v>7772000</v>
      </c>
      <c r="T8" s="3">
        <v>7144000</v>
      </c>
    </row>
    <row r="9" spans="1:23" x14ac:dyDescent="0.25">
      <c r="A9" s="1" t="s">
        <v>11</v>
      </c>
      <c r="C9" s="3">
        <v>4143000</v>
      </c>
      <c r="D9" s="3">
        <v>3942000</v>
      </c>
      <c r="E9" s="3">
        <v>3858000</v>
      </c>
      <c r="F9" s="3">
        <v>3345000</v>
      </c>
      <c r="G9" s="3">
        <v>3788000</v>
      </c>
      <c r="H9" s="3">
        <v>3883000</v>
      </c>
      <c r="I9" s="3">
        <v>3719000</v>
      </c>
      <c r="J9" s="3">
        <v>3582000</v>
      </c>
      <c r="K9" s="3">
        <v>4041000</v>
      </c>
      <c r="L9" s="3">
        <v>4239000</v>
      </c>
      <c r="M9" s="3">
        <v>3760000</v>
      </c>
      <c r="N9" s="3">
        <v>4175000</v>
      </c>
      <c r="O9" s="3">
        <v>4916000</v>
      </c>
      <c r="P9" s="3">
        <v>4808000</v>
      </c>
      <c r="Q9" s="3">
        <v>5401000</v>
      </c>
      <c r="R9" s="3">
        <v>6086000</v>
      </c>
      <c r="S9" s="3">
        <v>6027000</v>
      </c>
      <c r="T9" s="3">
        <v>5664000</v>
      </c>
    </row>
    <row r="10" spans="1:23" x14ac:dyDescent="0.25">
      <c r="A10" s="1" t="s">
        <v>12</v>
      </c>
      <c r="C10" s="3">
        <v>36510000</v>
      </c>
      <c r="D10" s="3">
        <v>43750000</v>
      </c>
      <c r="E10" s="3">
        <v>38980000</v>
      </c>
      <c r="F10" s="3">
        <v>34790000</v>
      </c>
      <c r="G10" s="3">
        <v>41760000</v>
      </c>
      <c r="H10" s="3">
        <v>42000000</v>
      </c>
      <c r="I10" s="3">
        <v>19220000</v>
      </c>
      <c r="J10" s="3">
        <v>20070000</v>
      </c>
      <c r="K10" s="3">
        <v>23600000</v>
      </c>
      <c r="L10" s="3">
        <v>34310000</v>
      </c>
      <c r="M10" s="3">
        <v>28180000</v>
      </c>
      <c r="N10" s="3">
        <v>39670000</v>
      </c>
      <c r="O10" s="3">
        <v>31560000</v>
      </c>
      <c r="P10" s="3">
        <v>49170000</v>
      </c>
      <c r="Q10" s="3">
        <v>38760000</v>
      </c>
      <c r="R10" s="3">
        <v>35440000</v>
      </c>
      <c r="S10" s="3">
        <v>27470000</v>
      </c>
      <c r="T10" s="3">
        <v>24020000</v>
      </c>
    </row>
    <row r="11" spans="1:23" x14ac:dyDescent="0.25">
      <c r="A11" s="1" t="s">
        <v>13</v>
      </c>
      <c r="C11" s="3">
        <v>196500</v>
      </c>
      <c r="D11" s="3">
        <v>215100</v>
      </c>
      <c r="E11" s="3">
        <v>249700</v>
      </c>
      <c r="F11" s="3">
        <v>73200</v>
      </c>
      <c r="G11" s="3">
        <v>74990</v>
      </c>
      <c r="H11" s="3">
        <v>102200</v>
      </c>
      <c r="I11" s="3">
        <v>56760</v>
      </c>
      <c r="J11" s="3">
        <v>78670</v>
      </c>
      <c r="K11" s="3">
        <v>159500</v>
      </c>
      <c r="L11" s="3">
        <v>7114000</v>
      </c>
      <c r="M11" s="3">
        <v>3922000</v>
      </c>
      <c r="N11" s="3">
        <v>4005000</v>
      </c>
      <c r="O11" s="3">
        <v>2722000</v>
      </c>
      <c r="P11" s="3">
        <v>6747000</v>
      </c>
      <c r="Q11" s="3">
        <v>2911000</v>
      </c>
      <c r="R11" s="3">
        <v>2689000</v>
      </c>
      <c r="S11" s="3">
        <v>1235000</v>
      </c>
      <c r="T11" s="3">
        <v>361800</v>
      </c>
    </row>
    <row r="12" spans="1:23" x14ac:dyDescent="0.25">
      <c r="A12" s="1" t="s">
        <v>14</v>
      </c>
      <c r="C12" s="3">
        <v>9550000</v>
      </c>
      <c r="D12" s="3">
        <v>9835000</v>
      </c>
      <c r="E12" s="3">
        <v>8170000</v>
      </c>
      <c r="F12" s="3">
        <v>6901000</v>
      </c>
      <c r="G12" s="3">
        <v>7631000</v>
      </c>
      <c r="H12" s="3">
        <v>8555000</v>
      </c>
      <c r="I12" s="3">
        <v>5106000</v>
      </c>
      <c r="J12" s="3">
        <v>6858000</v>
      </c>
      <c r="K12" s="3">
        <v>9744000</v>
      </c>
      <c r="L12" s="3">
        <v>5535000</v>
      </c>
      <c r="M12" s="3">
        <v>5313000</v>
      </c>
      <c r="N12" s="3">
        <v>6940000</v>
      </c>
      <c r="O12" s="3">
        <v>3126000</v>
      </c>
      <c r="P12" s="3">
        <v>5318000</v>
      </c>
      <c r="Q12" s="3">
        <v>3470000</v>
      </c>
      <c r="R12" s="3">
        <v>9059000</v>
      </c>
      <c r="S12" s="3">
        <v>5891000</v>
      </c>
      <c r="T12" s="3">
        <v>4394000</v>
      </c>
    </row>
    <row r="13" spans="1:23" x14ac:dyDescent="0.25">
      <c r="A13" s="1" t="s">
        <v>15</v>
      </c>
      <c r="C13" s="3">
        <v>7763000</v>
      </c>
      <c r="D13" s="3">
        <v>7851000</v>
      </c>
      <c r="E13" s="3">
        <v>7180000</v>
      </c>
      <c r="F13" s="3">
        <v>7544000</v>
      </c>
      <c r="G13" s="3">
        <v>7406000</v>
      </c>
      <c r="H13" s="3">
        <v>7688000</v>
      </c>
      <c r="I13" s="3">
        <v>6940000</v>
      </c>
      <c r="J13" s="3">
        <v>6793000</v>
      </c>
      <c r="K13" s="3">
        <v>7233000</v>
      </c>
      <c r="L13" s="3">
        <v>16300000</v>
      </c>
      <c r="M13" s="3">
        <v>16850000</v>
      </c>
      <c r="N13" s="3">
        <v>16730000</v>
      </c>
      <c r="O13" s="3">
        <v>16570000</v>
      </c>
      <c r="P13" s="3">
        <v>17970000</v>
      </c>
      <c r="Q13" s="3">
        <v>20380000</v>
      </c>
      <c r="R13" s="3">
        <v>20070000</v>
      </c>
      <c r="S13" s="3">
        <v>19420000</v>
      </c>
      <c r="T13" s="3">
        <v>18440000</v>
      </c>
      <c r="V13" s="1" t="s">
        <v>16</v>
      </c>
    </row>
    <row r="14" spans="1:23" x14ac:dyDescent="0.25">
      <c r="T14" s="3"/>
      <c r="V14" s="1">
        <v>0.19103336579999999</v>
      </c>
      <c r="W14" s="1" t="s">
        <v>17</v>
      </c>
    </row>
    <row r="15" spans="1:23" x14ac:dyDescent="0.25">
      <c r="T15" s="3"/>
      <c r="V15" s="1">
        <v>0.17434361579999988</v>
      </c>
    </row>
    <row r="16" spans="1:23" x14ac:dyDescent="0.25">
      <c r="T16" s="3"/>
      <c r="V16" s="1">
        <v>0.1347650658</v>
      </c>
    </row>
    <row r="17" spans="2:23" x14ac:dyDescent="0.25">
      <c r="B17" s="1" t="s">
        <v>6</v>
      </c>
      <c r="C17" s="1">
        <f>C4/0.1910334</f>
        <v>8427845.6018685736</v>
      </c>
      <c r="D17" s="1">
        <f t="shared" ref="D17:E17" si="0">D4/0.1910334</f>
        <v>7564122.2948447764</v>
      </c>
      <c r="E17" s="1">
        <f t="shared" si="0"/>
        <v>5925665.3548541777</v>
      </c>
      <c r="F17" s="1">
        <f>F4/0.1743436</f>
        <v>10651380.377599178</v>
      </c>
      <c r="G17" s="1">
        <f t="shared" ref="G17:H17" si="1">G4/0.1743436</f>
        <v>9395240.2038273849</v>
      </c>
      <c r="H17" s="1">
        <f t="shared" si="1"/>
        <v>10725945.776042253</v>
      </c>
      <c r="I17" s="1">
        <f>I4/0.1347651</f>
        <v>8474004.0262649599</v>
      </c>
      <c r="J17" s="1">
        <f t="shared" ref="J17:K17" si="2">J4/0.1347651</f>
        <v>11360508.024703726</v>
      </c>
      <c r="K17" s="1">
        <f t="shared" si="2"/>
        <v>13571763.015795633</v>
      </c>
      <c r="L17" s="1">
        <f>L4/0.0624746</f>
        <v>51412894.200202964</v>
      </c>
      <c r="M17" s="1">
        <f t="shared" ref="M17:N17" si="3">M4/0.0624746</f>
        <v>45394448.303790659</v>
      </c>
      <c r="N17" s="1">
        <f t="shared" si="3"/>
        <v>66747126.032019414</v>
      </c>
      <c r="O17" s="1">
        <f>O4/0.107521</f>
        <v>47544200.667776525</v>
      </c>
      <c r="P17" s="1">
        <f t="shared" ref="P17:Q17" si="4">P4/0.107521</f>
        <v>46567647.250304587</v>
      </c>
      <c r="Q17" s="1">
        <f t="shared" si="4"/>
        <v>50548264.990094952</v>
      </c>
      <c r="R17" s="1">
        <f>R4/0.0321787</f>
        <v>225801539.52770001</v>
      </c>
      <c r="S17" s="1">
        <f t="shared" ref="S17:T17" si="5">S4/0.0321787</f>
        <v>188727325.83976358</v>
      </c>
      <c r="T17" s="1">
        <f t="shared" si="5"/>
        <v>223719416.8813532</v>
      </c>
    </row>
    <row r="18" spans="2:23" x14ac:dyDescent="0.25">
      <c r="B18" s="1" t="s">
        <v>7</v>
      </c>
      <c r="C18" s="1">
        <f t="shared" ref="C18:E26" si="6">C5/0.1910334</f>
        <v>13332747.048421899</v>
      </c>
      <c r="D18" s="1">
        <f t="shared" si="6"/>
        <v>11683820.735012831</v>
      </c>
      <c r="E18" s="1">
        <f t="shared" si="6"/>
        <v>11139413.317252377</v>
      </c>
      <c r="F18" s="1">
        <f t="shared" ref="F18:H26" si="7">F5/0.1743436</f>
        <v>10083536.189455764</v>
      </c>
      <c r="G18" s="1">
        <f t="shared" si="7"/>
        <v>10290024.98514428</v>
      </c>
      <c r="H18" s="1">
        <f t="shared" si="7"/>
        <v>10668587.777239889</v>
      </c>
      <c r="I18" s="1">
        <f t="shared" ref="I18:K26" si="8">I5/0.1347651</f>
        <v>13163645.483882697</v>
      </c>
      <c r="J18" s="1">
        <f t="shared" si="8"/>
        <v>13898257.041325981</v>
      </c>
      <c r="K18" s="1">
        <f t="shared" si="8"/>
        <v>15263595.693543803</v>
      </c>
      <c r="L18" s="1">
        <f t="shared" ref="L18:N26" si="9">L5/0.0624746</f>
        <v>56262865.228428833</v>
      </c>
      <c r="M18" s="1">
        <f t="shared" si="9"/>
        <v>52965525.189436987</v>
      </c>
      <c r="N18" s="1">
        <f t="shared" si="9"/>
        <v>51797050.321250558</v>
      </c>
      <c r="O18" s="1">
        <f t="shared" ref="O18:Q26" si="10">O5/0.107521</f>
        <v>32468076.003757402</v>
      </c>
      <c r="P18" s="1">
        <f t="shared" si="10"/>
        <v>37890272.597911105</v>
      </c>
      <c r="Q18" s="1">
        <f t="shared" si="10"/>
        <v>40029389.607611537</v>
      </c>
      <c r="R18" s="1">
        <f t="shared" ref="R18:T26" si="11">R5/0.0321787</f>
        <v>121881865.95480862</v>
      </c>
      <c r="S18" s="1">
        <f t="shared" si="11"/>
        <v>122316936.35852288</v>
      </c>
      <c r="T18" s="1">
        <f t="shared" si="11"/>
        <v>108114995.32299317</v>
      </c>
      <c r="V18" s="1">
        <v>6.2474605799999978E-2</v>
      </c>
      <c r="W18" s="1" t="s">
        <v>18</v>
      </c>
    </row>
    <row r="19" spans="2:23" x14ac:dyDescent="0.25">
      <c r="B19" s="1" t="s">
        <v>8</v>
      </c>
      <c r="C19" s="1">
        <f t="shared" si="6"/>
        <v>2727795.2441824311</v>
      </c>
      <c r="D19" s="1">
        <f t="shared" si="6"/>
        <v>1976617.7014071885</v>
      </c>
      <c r="E19" s="1">
        <f t="shared" si="6"/>
        <v>2897922.5622325731</v>
      </c>
      <c r="F19" s="1">
        <f t="shared" si="7"/>
        <v>2267935.2726455117</v>
      </c>
      <c r="G19" s="1">
        <f t="shared" si="7"/>
        <v>2013265.757963011</v>
      </c>
      <c r="H19" s="1">
        <f t="shared" si="7"/>
        <v>2437141.3691124883</v>
      </c>
      <c r="I19" s="1">
        <f t="shared" si="8"/>
        <v>2426444.2351914556</v>
      </c>
      <c r="J19" s="1">
        <f t="shared" si="8"/>
        <v>2446479.0958489995</v>
      </c>
      <c r="K19" s="1">
        <f t="shared" si="8"/>
        <v>4085627.5103865913</v>
      </c>
      <c r="L19" s="1">
        <f t="shared" si="9"/>
        <v>6863589.3627170082</v>
      </c>
      <c r="M19" s="1">
        <f t="shared" si="9"/>
        <v>4393785.6344818538</v>
      </c>
      <c r="N19" s="1">
        <f t="shared" si="9"/>
        <v>3758327.3842489589</v>
      </c>
      <c r="O19" s="1">
        <f t="shared" si="10"/>
        <v>1082579.2170831745</v>
      </c>
      <c r="P19" s="1">
        <f t="shared" si="10"/>
        <v>3756475.4792087125</v>
      </c>
      <c r="Q19" s="1">
        <f t="shared" si="10"/>
        <v>1899163.8842644691</v>
      </c>
      <c r="R19" s="1">
        <f t="shared" si="11"/>
        <v>9798407.0207932591</v>
      </c>
      <c r="S19" s="1">
        <f t="shared" si="11"/>
        <v>5385550.0688343532</v>
      </c>
      <c r="T19" s="1">
        <f t="shared" si="11"/>
        <v>3300319.7767467303</v>
      </c>
      <c r="V19" s="1">
        <v>0.1075210358</v>
      </c>
    </row>
    <row r="20" spans="2:23" x14ac:dyDescent="0.25">
      <c r="B20" s="1" t="s">
        <v>9</v>
      </c>
      <c r="C20" s="1">
        <f t="shared" si="6"/>
        <v>200331460.36242878</v>
      </c>
      <c r="D20" s="1">
        <f t="shared" si="6"/>
        <v>189548005.74140438</v>
      </c>
      <c r="E20" s="1">
        <f t="shared" si="6"/>
        <v>209125734.0339438</v>
      </c>
      <c r="F20" s="1">
        <f t="shared" si="7"/>
        <v>180218832.2370308</v>
      </c>
      <c r="G20" s="1">
        <f t="shared" si="7"/>
        <v>162495210.60710001</v>
      </c>
      <c r="H20" s="1">
        <f t="shared" si="7"/>
        <v>188248952.0693619</v>
      </c>
      <c r="I20" s="1">
        <f t="shared" si="8"/>
        <v>140392430.97804996</v>
      </c>
      <c r="J20" s="1">
        <f t="shared" si="8"/>
        <v>158943227.88318342</v>
      </c>
      <c r="K20" s="1">
        <f t="shared" si="8"/>
        <v>197380479.07061991</v>
      </c>
      <c r="L20" s="1">
        <f t="shared" si="9"/>
        <v>140729192.34376851</v>
      </c>
      <c r="M20" s="1">
        <f t="shared" si="9"/>
        <v>107115531.75210406</v>
      </c>
      <c r="N20" s="1">
        <f t="shared" si="9"/>
        <v>114462517.56713928</v>
      </c>
      <c r="O20" s="1">
        <f t="shared" si="10"/>
        <v>36430092.726072118</v>
      </c>
      <c r="P20" s="1">
        <f t="shared" si="10"/>
        <v>75399224.337571263</v>
      </c>
      <c r="Q20" s="1">
        <f t="shared" si="10"/>
        <v>43656588.015364438</v>
      </c>
      <c r="R20" s="1">
        <f t="shared" si="11"/>
        <v>227355362.39810809</v>
      </c>
      <c r="S20" s="1">
        <f t="shared" si="11"/>
        <v>150254671.5684599</v>
      </c>
      <c r="T20" s="1">
        <f t="shared" si="11"/>
        <v>44346104.721446179</v>
      </c>
      <c r="V20" s="1">
        <v>3.2178735800000031E-2</v>
      </c>
    </row>
    <row r="21" spans="2:23" x14ac:dyDescent="0.25">
      <c r="B21" s="1" t="s">
        <v>10</v>
      </c>
      <c r="C21" s="1">
        <f t="shared" si="6"/>
        <v>118199225.89452945</v>
      </c>
      <c r="D21" s="1">
        <f t="shared" si="6"/>
        <v>199860338.55859762</v>
      </c>
      <c r="E21" s="1">
        <f t="shared" si="6"/>
        <v>107415771.27350506</v>
      </c>
      <c r="F21" s="1">
        <f t="shared" si="7"/>
        <v>106054939.78557287</v>
      </c>
      <c r="G21" s="1">
        <f t="shared" si="7"/>
        <v>223352047.33640927</v>
      </c>
      <c r="H21" s="1">
        <f t="shared" si="7"/>
        <v>149532302.87776554</v>
      </c>
      <c r="I21" s="1">
        <f t="shared" si="8"/>
        <v>29918725.248599231</v>
      </c>
      <c r="J21" s="1">
        <f t="shared" si="8"/>
        <v>35832719.301955774</v>
      </c>
      <c r="K21" s="1">
        <f t="shared" si="8"/>
        <v>52758466.398199536</v>
      </c>
      <c r="L21" s="1">
        <f t="shared" si="9"/>
        <v>68491835.08177723</v>
      </c>
      <c r="M21" s="1">
        <f t="shared" si="9"/>
        <v>45970682.485362053</v>
      </c>
      <c r="N21" s="1">
        <f t="shared" si="9"/>
        <v>46787014.242588192</v>
      </c>
      <c r="O21" s="1">
        <f t="shared" si="10"/>
        <v>127416969.70824303</v>
      </c>
      <c r="P21" s="1">
        <f t="shared" si="10"/>
        <v>122301689.90243766</v>
      </c>
      <c r="Q21" s="1">
        <f t="shared" si="10"/>
        <v>151877307.68873057</v>
      </c>
      <c r="R21" s="1">
        <f>R8/0.0321787</f>
        <v>290005500.53296125</v>
      </c>
      <c r="S21" s="1">
        <f t="shared" si="11"/>
        <v>241526226.97622964</v>
      </c>
      <c r="T21" s="1">
        <f t="shared" si="11"/>
        <v>222010211.72390434</v>
      </c>
    </row>
    <row r="22" spans="2:23" x14ac:dyDescent="0.25">
      <c r="B22" s="1" t="s">
        <v>11</v>
      </c>
      <c r="C22" s="1">
        <f t="shared" si="6"/>
        <v>21687307.03636118</v>
      </c>
      <c r="D22" s="1">
        <f t="shared" si="6"/>
        <v>20635135.007804919</v>
      </c>
      <c r="E22" s="1">
        <f t="shared" si="6"/>
        <v>20195421.324229166</v>
      </c>
      <c r="F22" s="1">
        <f t="shared" si="7"/>
        <v>19186250.599391088</v>
      </c>
      <c r="G22" s="1">
        <f t="shared" si="7"/>
        <v>21727209.94633586</v>
      </c>
      <c r="H22" s="1">
        <f t="shared" si="7"/>
        <v>22272110.934958324</v>
      </c>
      <c r="I22" s="1">
        <f t="shared" si="8"/>
        <v>27596165.476076521</v>
      </c>
      <c r="J22" s="1">
        <f t="shared" si="8"/>
        <v>26579581.805675209</v>
      </c>
      <c r="K22" s="1">
        <f t="shared" si="8"/>
        <v>29985508.11745771</v>
      </c>
      <c r="L22" s="1">
        <f t="shared" si="9"/>
        <v>67851574.880031243</v>
      </c>
      <c r="M22" s="1">
        <f t="shared" si="9"/>
        <v>60184458.964123018</v>
      </c>
      <c r="N22" s="1">
        <f t="shared" si="9"/>
        <v>66827158.557237662</v>
      </c>
      <c r="O22" s="1">
        <f t="shared" si="10"/>
        <v>45721300.955162242</v>
      </c>
      <c r="P22" s="1">
        <f t="shared" si="10"/>
        <v>44716846.011476822</v>
      </c>
      <c r="Q22" s="1">
        <f t="shared" si="10"/>
        <v>50232047.693008803</v>
      </c>
      <c r="R22" s="1">
        <f t="shared" si="11"/>
        <v>189131319.78606969</v>
      </c>
      <c r="S22" s="1">
        <f t="shared" si="11"/>
        <v>187297808.79898816</v>
      </c>
      <c r="T22" s="1">
        <f t="shared" si="11"/>
        <v>176017054.75982562</v>
      </c>
    </row>
    <row r="23" spans="2:23" x14ac:dyDescent="0.25">
      <c r="B23" s="1" t="s">
        <v>12</v>
      </c>
      <c r="C23" s="1">
        <f t="shared" si="6"/>
        <v>191118411.75417492</v>
      </c>
      <c r="D23" s="1">
        <f t="shared" si="6"/>
        <v>229017543.52903733</v>
      </c>
      <c r="E23" s="1">
        <f t="shared" si="6"/>
        <v>204048087.92598572</v>
      </c>
      <c r="F23" s="1">
        <f t="shared" si="7"/>
        <v>199548477.83342779</v>
      </c>
      <c r="G23" s="1">
        <f t="shared" si="7"/>
        <v>239527002.99867618</v>
      </c>
      <c r="H23" s="1">
        <f t="shared" si="7"/>
        <v>240903594.96993294</v>
      </c>
      <c r="I23" s="1">
        <f t="shared" si="8"/>
        <v>142618526.60666597</v>
      </c>
      <c r="J23" s="1">
        <f t="shared" si="8"/>
        <v>148925797.55441135</v>
      </c>
      <c r="K23" s="1">
        <f t="shared" si="8"/>
        <v>175119522.78445977</v>
      </c>
      <c r="L23" s="1">
        <f t="shared" si="9"/>
        <v>549183188.04762256</v>
      </c>
      <c r="M23" s="1">
        <f t="shared" si="9"/>
        <v>451063312.13004965</v>
      </c>
      <c r="N23" s="1">
        <f t="shared" si="9"/>
        <v>634978055.08158517</v>
      </c>
      <c r="O23" s="1">
        <f t="shared" si="10"/>
        <v>293524055.76585037</v>
      </c>
      <c r="P23" s="1">
        <f t="shared" si="10"/>
        <v>457306014.63900071</v>
      </c>
      <c r="Q23" s="1">
        <f t="shared" si="10"/>
        <v>360487718.67821169</v>
      </c>
      <c r="R23" s="1">
        <f t="shared" si="11"/>
        <v>1101349650.5452366</v>
      </c>
      <c r="S23" s="1">
        <f t="shared" si="11"/>
        <v>853670285.00219095</v>
      </c>
      <c r="T23" s="1">
        <f t="shared" si="11"/>
        <v>746456506.94403446</v>
      </c>
    </row>
    <row r="24" spans="2:23" x14ac:dyDescent="0.25">
      <c r="B24" s="1" t="s">
        <v>13</v>
      </c>
      <c r="C24" s="1">
        <f t="shared" si="6"/>
        <v>1028615.9383647048</v>
      </c>
      <c r="D24" s="1">
        <f t="shared" si="6"/>
        <v>1125981.1111564785</v>
      </c>
      <c r="E24" s="1">
        <f t="shared" si="6"/>
        <v>1307101.2712960143</v>
      </c>
      <c r="F24" s="1">
        <f t="shared" si="7"/>
        <v>419860.55123331171</v>
      </c>
      <c r="G24" s="1">
        <f t="shared" si="7"/>
        <v>430127.63301893504</v>
      </c>
      <c r="H24" s="1">
        <f t="shared" si="7"/>
        <v>586198.74776017014</v>
      </c>
      <c r="I24" s="1">
        <f t="shared" si="8"/>
        <v>421177.29293414985</v>
      </c>
      <c r="J24" s="1">
        <f t="shared" si="8"/>
        <v>583756.47701073939</v>
      </c>
      <c r="K24" s="1">
        <f t="shared" si="8"/>
        <v>1183540.8425475142</v>
      </c>
      <c r="L24" s="1">
        <f t="shared" si="9"/>
        <v>113870276.88052425</v>
      </c>
      <c r="M24" s="1">
        <f t="shared" si="9"/>
        <v>62777512.781194277</v>
      </c>
      <c r="N24" s="1">
        <f t="shared" si="9"/>
        <v>64106052.69981721</v>
      </c>
      <c r="O24" s="1">
        <f t="shared" si="10"/>
        <v>25315984.784367703</v>
      </c>
      <c r="P24" s="1">
        <f t="shared" si="10"/>
        <v>62750532.45412524</v>
      </c>
      <c r="Q24" s="1">
        <f t="shared" si="10"/>
        <v>27073780.93581719</v>
      </c>
      <c r="R24" s="1">
        <f t="shared" si="11"/>
        <v>83564593.970545739</v>
      </c>
      <c r="S24" s="1">
        <f t="shared" si="11"/>
        <v>38379424.899079211</v>
      </c>
      <c r="T24" s="1">
        <f t="shared" si="11"/>
        <v>11243462.290272759</v>
      </c>
    </row>
    <row r="25" spans="2:23" x14ac:dyDescent="0.25">
      <c r="B25" s="1" t="s">
        <v>14</v>
      </c>
      <c r="C25" s="1">
        <f t="shared" si="6"/>
        <v>49991258.073195577</v>
      </c>
      <c r="D25" s="1">
        <f t="shared" si="6"/>
        <v>51483143.785327591</v>
      </c>
      <c r="E25" s="1">
        <f t="shared" si="6"/>
        <v>42767390.414451085</v>
      </c>
      <c r="F25" s="1">
        <f t="shared" si="7"/>
        <v>39582754.973512076</v>
      </c>
      <c r="G25" s="1">
        <f t="shared" si="7"/>
        <v>43769888.88608472</v>
      </c>
      <c r="H25" s="1">
        <f t="shared" si="7"/>
        <v>49069767.975423247</v>
      </c>
      <c r="I25" s="1">
        <f t="shared" si="8"/>
        <v>37888147.599044561</v>
      </c>
      <c r="J25" s="1">
        <f t="shared" si="8"/>
        <v>50888546.07016208</v>
      </c>
      <c r="K25" s="1">
        <f t="shared" si="8"/>
        <v>72303586.017448142</v>
      </c>
      <c r="L25" s="1">
        <f t="shared" si="9"/>
        <v>88596005.416601315</v>
      </c>
      <c r="M25" s="1">
        <f t="shared" si="9"/>
        <v>85042561.296911061</v>
      </c>
      <c r="N25" s="1">
        <f t="shared" si="9"/>
        <v>111085145.0029292</v>
      </c>
      <c r="O25" s="1">
        <f t="shared" si="10"/>
        <v>29073390.314450201</v>
      </c>
      <c r="P25" s="1">
        <f t="shared" si="10"/>
        <v>49460105.467769086</v>
      </c>
      <c r="Q25" s="1">
        <f t="shared" si="10"/>
        <v>32272765.320263017</v>
      </c>
      <c r="R25" s="1">
        <f t="shared" si="11"/>
        <v>281521627.66053325</v>
      </c>
      <c r="S25" s="1">
        <f t="shared" si="11"/>
        <v>183071410.59147823</v>
      </c>
      <c r="T25" s="1">
        <f t="shared" si="11"/>
        <v>136549953.85146075</v>
      </c>
    </row>
    <row r="26" spans="2:23" x14ac:dyDescent="0.25">
      <c r="B26" s="1" t="s">
        <v>15</v>
      </c>
      <c r="C26" s="1">
        <f t="shared" si="6"/>
        <v>40636872.923792385</v>
      </c>
      <c r="D26" s="1">
        <f t="shared" si="6"/>
        <v>41097525.354205079</v>
      </c>
      <c r="E26" s="1">
        <f t="shared" si="6"/>
        <v>37585050.572308302</v>
      </c>
      <c r="F26" s="1">
        <f t="shared" si="7"/>
        <v>43270874.296504147</v>
      </c>
      <c r="G26" s="1">
        <f t="shared" si="7"/>
        <v>42479333.913031511</v>
      </c>
      <c r="H26" s="1">
        <f t="shared" si="7"/>
        <v>44096829.479258202</v>
      </c>
      <c r="I26" s="1">
        <f t="shared" si="8"/>
        <v>51497012.208650462</v>
      </c>
      <c r="J26" s="1">
        <f t="shared" si="8"/>
        <v>50406225.350628614</v>
      </c>
      <c r="K26" s="1">
        <f t="shared" si="8"/>
        <v>53671165.605932102</v>
      </c>
      <c r="L26" s="1">
        <f t="shared" si="9"/>
        <v>260906032.21149075</v>
      </c>
      <c r="M26" s="1">
        <f t="shared" si="9"/>
        <v>269709609.98549813</v>
      </c>
      <c r="N26" s="1">
        <f t="shared" si="9"/>
        <v>267788829.38026014</v>
      </c>
      <c r="O26" s="1">
        <f t="shared" si="10"/>
        <v>154109429.78580928</v>
      </c>
      <c r="P26" s="1">
        <f t="shared" si="10"/>
        <v>167130142.01876843</v>
      </c>
      <c r="Q26" s="1">
        <f t="shared" si="10"/>
        <v>189544368.0769338</v>
      </c>
      <c r="R26" s="1">
        <f t="shared" si="11"/>
        <v>623704500.18179727</v>
      </c>
      <c r="S26" s="1">
        <f t="shared" si="11"/>
        <v>603504802.86649251</v>
      </c>
      <c r="T26" s="1">
        <f t="shared" si="11"/>
        <v>573049874.60649443</v>
      </c>
    </row>
    <row r="29" spans="2:23" x14ac:dyDescent="0.25">
      <c r="C29" s="1" t="s">
        <v>19</v>
      </c>
      <c r="D29" s="1" t="s">
        <v>20</v>
      </c>
      <c r="E29" s="1" t="s">
        <v>21</v>
      </c>
      <c r="F29" s="1" t="s">
        <v>22</v>
      </c>
      <c r="G29" s="1" t="s">
        <v>23</v>
      </c>
      <c r="H29" s="1" t="s">
        <v>24</v>
      </c>
      <c r="J29" s="4"/>
      <c r="K29" s="4"/>
      <c r="L29" s="5" t="s">
        <v>25</v>
      </c>
      <c r="M29" s="5"/>
      <c r="N29" s="5"/>
      <c r="O29" s="5" t="s">
        <v>26</v>
      </c>
      <c r="P29" s="5"/>
      <c r="Q29" s="5"/>
      <c r="R29" s="5" t="s">
        <v>27</v>
      </c>
      <c r="S29" s="5"/>
      <c r="T29" s="5"/>
    </row>
    <row r="30" spans="2:23" x14ac:dyDescent="0.25">
      <c r="B30" s="1" t="s">
        <v>6</v>
      </c>
      <c r="C30" s="1">
        <f>AVERAGE(C17,D17,E17)</f>
        <v>7305877.7505225092</v>
      </c>
      <c r="D30" s="3"/>
      <c r="E30" s="3">
        <f>AVERAGE(F17,G17,H17)</f>
        <v>10257522.119156271</v>
      </c>
      <c r="G30" s="1">
        <f>AVERAGE(I17,J17,K17)</f>
        <v>11135425.022254772</v>
      </c>
      <c r="J30" s="4"/>
      <c r="K30" s="4"/>
      <c r="L30" s="4">
        <f>L17/C30</f>
        <v>7.0371960708658126</v>
      </c>
      <c r="M30" s="4">
        <f>M17/C30</f>
        <v>6.2134147126324546</v>
      </c>
      <c r="N30" s="4">
        <f>N17/C30</f>
        <v>9.1360858080667615</v>
      </c>
      <c r="O30" s="4">
        <f>O17/E30</f>
        <v>4.6350570942456084</v>
      </c>
      <c r="P30" s="4">
        <f>P17/E30</f>
        <v>4.5398534567464326</v>
      </c>
      <c r="Q30" s="4">
        <f>Q17/E30</f>
        <v>4.9279216172192646</v>
      </c>
      <c r="R30" s="4">
        <f>R17/G30</f>
        <v>20.277765696093589</v>
      </c>
      <c r="S30" s="1">
        <f>S17/G30</f>
        <v>16.948372016567074</v>
      </c>
      <c r="T30" s="1">
        <f>T17/G30</f>
        <v>20.090783821384221</v>
      </c>
    </row>
    <row r="31" spans="2:23" x14ac:dyDescent="0.25">
      <c r="B31" s="1" t="s">
        <v>7</v>
      </c>
      <c r="C31" s="1">
        <f t="shared" ref="C31:C39" si="12">AVERAGE(C18,D18,E18)</f>
        <v>12051993.700229036</v>
      </c>
      <c r="D31" s="3"/>
      <c r="E31" s="3">
        <f t="shared" ref="E31:E39" si="13">AVERAGE(F18,G18,H18)</f>
        <v>10347382.983946644</v>
      </c>
      <c r="G31" s="1">
        <f t="shared" ref="G31:G39" si="14">AVERAGE(I18,J18,K18)</f>
        <v>14108499.406250827</v>
      </c>
      <c r="J31" s="4"/>
      <c r="K31" s="4"/>
      <c r="L31" s="4">
        <f t="shared" ref="L31:L39" si="15">L18/C31</f>
        <v>4.6683450579101793</v>
      </c>
      <c r="M31" s="4">
        <f t="shared" ref="M31:M39" si="16">M18/C31</f>
        <v>4.3947521469771784</v>
      </c>
      <c r="N31" s="4">
        <f t="shared" ref="N31:N39" si="17">N18/C31</f>
        <v>4.2977993193164554</v>
      </c>
      <c r="O31" s="4">
        <f t="shared" ref="O31:O39" si="18">O18/E31</f>
        <v>3.1378055740402875</v>
      </c>
      <c r="P31" s="4">
        <f t="shared" ref="P31:P39" si="19">P18/E31</f>
        <v>3.6618218013864601</v>
      </c>
      <c r="Q31" s="4">
        <f t="shared" ref="Q31:Q39" si="20">Q18/E31</f>
        <v>3.8685520454509881</v>
      </c>
      <c r="R31" s="4">
        <f t="shared" ref="R31:R39" si="21">R18/G31</f>
        <v>8.6388964868091058</v>
      </c>
      <c r="S31" s="1">
        <f t="shared" ref="S31:S39" si="22">S18/G31</f>
        <v>8.6697339551454977</v>
      </c>
      <c r="T31" s="1">
        <f t="shared" ref="T31:T39" si="23">T18/G31</f>
        <v>7.6631108815932896</v>
      </c>
    </row>
    <row r="32" spans="2:23" x14ac:dyDescent="0.25">
      <c r="B32" s="1" t="s">
        <v>8</v>
      </c>
      <c r="C32" s="1">
        <f t="shared" si="12"/>
        <v>2534111.8359407312</v>
      </c>
      <c r="D32" s="3"/>
      <c r="E32" s="3">
        <f t="shared" si="13"/>
        <v>2239447.4665736705</v>
      </c>
      <c r="G32" s="1">
        <f t="shared" si="14"/>
        <v>2986183.6138090156</v>
      </c>
      <c r="J32" s="4"/>
      <c r="K32" s="4"/>
      <c r="L32" s="4">
        <f t="shared" si="15"/>
        <v>2.708479264952826</v>
      </c>
      <c r="M32" s="4">
        <f t="shared" si="16"/>
        <v>1.7338562458711539</v>
      </c>
      <c r="N32" s="4">
        <f t="shared" si="17"/>
        <v>1.4830945228799524</v>
      </c>
      <c r="O32" s="4">
        <f t="shared" si="18"/>
        <v>0.48341353536616266</v>
      </c>
      <c r="P32" s="4">
        <f t="shared" si="19"/>
        <v>1.677411743422621</v>
      </c>
      <c r="Q32" s="4">
        <f t="shared" si="20"/>
        <v>0.84805020551349153</v>
      </c>
      <c r="R32" s="4">
        <f t="shared" si="21"/>
        <v>3.2812473337146661</v>
      </c>
      <c r="S32" s="1">
        <f t="shared" si="22"/>
        <v>1.803489257636383</v>
      </c>
      <c r="T32" s="1">
        <f t="shared" si="23"/>
        <v>1.1051965329543214</v>
      </c>
    </row>
    <row r="33" spans="2:20" x14ac:dyDescent="0.25">
      <c r="B33" s="1" t="s">
        <v>9</v>
      </c>
      <c r="C33" s="1">
        <f t="shared" si="12"/>
        <v>199668400.04592565</v>
      </c>
      <c r="D33" s="3"/>
      <c r="E33" s="3">
        <f t="shared" si="13"/>
        <v>176987664.97116423</v>
      </c>
      <c r="G33" s="1">
        <f t="shared" si="14"/>
        <v>165572045.97728443</v>
      </c>
      <c r="J33" s="4"/>
      <c r="K33" s="4"/>
      <c r="L33" s="4">
        <f t="shared" si="15"/>
        <v>0.70481454407106703</v>
      </c>
      <c r="M33" s="4">
        <f t="shared" si="16"/>
        <v>0.53646712112415618</v>
      </c>
      <c r="N33" s="4">
        <f t="shared" si="17"/>
        <v>0.57326305785398091</v>
      </c>
      <c r="O33" s="4">
        <f t="shared" si="18"/>
        <v>0.20583407737486961</v>
      </c>
      <c r="P33" s="4">
        <f t="shared" si="19"/>
        <v>0.42601400696402036</v>
      </c>
      <c r="Q33" s="4">
        <f t="shared" si="20"/>
        <v>0.24666457983090065</v>
      </c>
      <c r="R33" s="4">
        <f t="shared" si="21"/>
        <v>1.3731506490491758</v>
      </c>
      <c r="S33" s="1">
        <f t="shared" si="22"/>
        <v>0.90748816131120347</v>
      </c>
      <c r="T33" s="1">
        <f t="shared" si="23"/>
        <v>0.26783569931563339</v>
      </c>
    </row>
    <row r="34" spans="2:20" x14ac:dyDescent="0.25">
      <c r="B34" s="1" t="s">
        <v>10</v>
      </c>
      <c r="C34" s="1">
        <f t="shared" si="12"/>
        <v>141825111.90887737</v>
      </c>
      <c r="D34" s="3"/>
      <c r="E34" s="3">
        <f t="shared" si="13"/>
        <v>159646429.9999159</v>
      </c>
      <c r="G34" s="1">
        <f t="shared" si="14"/>
        <v>39503303.649584852</v>
      </c>
      <c r="J34" s="4"/>
      <c r="K34" s="4"/>
      <c r="L34" s="4">
        <f t="shared" si="15"/>
        <v>0.4829316484219186</v>
      </c>
      <c r="M34" s="4">
        <f t="shared" si="16"/>
        <v>0.32413640903663249</v>
      </c>
      <c r="N34" s="4">
        <f t="shared" si="17"/>
        <v>0.32989231323609919</v>
      </c>
      <c r="O34" s="4">
        <f t="shared" si="18"/>
        <v>0.79811975568955817</v>
      </c>
      <c r="P34" s="4">
        <f t="shared" si="19"/>
        <v>0.76607845162902855</v>
      </c>
      <c r="Q34" s="4">
        <f t="shared" si="20"/>
        <v>0.95133544601536391</v>
      </c>
      <c r="R34" s="4">
        <f>R21/G34</f>
        <v>7.3412974040212706</v>
      </c>
      <c r="S34" s="1">
        <f t="shared" si="22"/>
        <v>6.1140766635290742</v>
      </c>
      <c r="T34" s="1">
        <f t="shared" si="23"/>
        <v>5.6200416474847792</v>
      </c>
    </row>
    <row r="35" spans="2:20" x14ac:dyDescent="0.25">
      <c r="B35" s="1" t="s">
        <v>11</v>
      </c>
      <c r="C35" s="1">
        <f t="shared" si="12"/>
        <v>20839287.789465088</v>
      </c>
      <c r="D35" s="3"/>
      <c r="E35" s="3">
        <f t="shared" si="13"/>
        <v>21061857.160228424</v>
      </c>
      <c r="G35" s="1">
        <f t="shared" si="14"/>
        <v>28053751.799736481</v>
      </c>
      <c r="J35" s="4"/>
      <c r="K35" s="4"/>
      <c r="L35" s="4">
        <f t="shared" si="15"/>
        <v>3.2559449999213665</v>
      </c>
      <c r="M35" s="4">
        <f t="shared" si="16"/>
        <v>2.8880285915792259</v>
      </c>
      <c r="N35" s="4">
        <f t="shared" si="17"/>
        <v>3.2067870664476779</v>
      </c>
      <c r="O35" s="4">
        <f t="shared" si="18"/>
        <v>2.1708105134004421</v>
      </c>
      <c r="P35" s="4">
        <f t="shared" si="19"/>
        <v>2.1231198023656073</v>
      </c>
      <c r="Q35" s="4">
        <f t="shared" si="20"/>
        <v>2.3849771323994688</v>
      </c>
      <c r="R35" s="4">
        <f t="shared" si="21"/>
        <v>6.7417478109949727</v>
      </c>
      <c r="S35" s="1">
        <f t="shared" si="22"/>
        <v>6.6763907421732984</v>
      </c>
      <c r="T35" s="1">
        <f t="shared" si="23"/>
        <v>6.2742786068806318</v>
      </c>
    </row>
    <row r="36" spans="2:20" x14ac:dyDescent="0.25">
      <c r="B36" s="1" t="s">
        <v>12</v>
      </c>
      <c r="C36" s="1">
        <f t="shared" si="12"/>
        <v>208061347.73639932</v>
      </c>
      <c r="D36" s="3"/>
      <c r="E36" s="3">
        <f t="shared" si="13"/>
        <v>226659691.93401229</v>
      </c>
      <c r="G36" s="1">
        <f t="shared" si="14"/>
        <v>155554615.64851236</v>
      </c>
      <c r="J36" s="4"/>
      <c r="K36" s="4"/>
      <c r="L36" s="4">
        <f t="shared" si="15"/>
        <v>2.6395252843570121</v>
      </c>
      <c r="M36" s="4">
        <f t="shared" si="16"/>
        <v>2.1679342032404718</v>
      </c>
      <c r="N36" s="4">
        <f t="shared" si="17"/>
        <v>3.0518789866057321</v>
      </c>
      <c r="O36" s="4">
        <f t="shared" si="18"/>
        <v>1.2949989178106902</v>
      </c>
      <c r="P36" s="4">
        <f t="shared" si="19"/>
        <v>2.0175886181480243</v>
      </c>
      <c r="Q36" s="4">
        <f t="shared" si="20"/>
        <v>1.5904359332808098</v>
      </c>
      <c r="R36" s="4">
        <f t="shared" si="21"/>
        <v>7.0801476764522437</v>
      </c>
      <c r="S36" s="1">
        <f t="shared" si="22"/>
        <v>5.4879135629837226</v>
      </c>
      <c r="T36" s="1">
        <f t="shared" si="23"/>
        <v>4.7986779680694944</v>
      </c>
    </row>
    <row r="37" spans="2:20" x14ac:dyDescent="0.25">
      <c r="B37" s="1" t="s">
        <v>13</v>
      </c>
      <c r="C37" s="1">
        <f>AVERAGE(C24,D24,E24)</f>
        <v>1153899.4402723992</v>
      </c>
      <c r="D37" s="3"/>
      <c r="E37" s="3">
        <f t="shared" si="13"/>
        <v>478728.97733747232</v>
      </c>
      <c r="G37" s="1">
        <f t="shared" si="14"/>
        <v>729491.53749746783</v>
      </c>
      <c r="J37" s="4"/>
      <c r="K37" s="4"/>
      <c r="L37" s="4">
        <f>L24/C37</f>
        <v>98.683015959902946</v>
      </c>
      <c r="M37" s="4">
        <f t="shared" si="16"/>
        <v>54.404665250877052</v>
      </c>
      <c r="N37" s="4">
        <f t="shared" si="17"/>
        <v>55.556013342621775</v>
      </c>
      <c r="O37" s="4">
        <f t="shared" si="18"/>
        <v>52.881663702846225</v>
      </c>
      <c r="P37" s="4">
        <f t="shared" si="19"/>
        <v>131.07736407167653</v>
      </c>
      <c r="Q37" s="4">
        <f t="shared" si="20"/>
        <v>56.553461807121742</v>
      </c>
      <c r="R37" s="4">
        <f t="shared" si="21"/>
        <v>114.55183463431995</v>
      </c>
      <c r="S37" s="1">
        <f t="shared" si="22"/>
        <v>52.611199618216865</v>
      </c>
      <c r="T37" s="1">
        <f t="shared" si="23"/>
        <v>15.412738479247659</v>
      </c>
    </row>
    <row r="38" spans="2:20" x14ac:dyDescent="0.25">
      <c r="B38" s="1" t="s">
        <v>14</v>
      </c>
      <c r="C38" s="1">
        <f t="shared" si="12"/>
        <v>48080597.424324751</v>
      </c>
      <c r="D38" s="3"/>
      <c r="E38" s="3">
        <f t="shared" si="13"/>
        <v>44140803.945006676</v>
      </c>
      <c r="G38" s="1">
        <f t="shared" si="14"/>
        <v>53693426.562218271</v>
      </c>
      <c r="J38" s="4"/>
      <c r="K38" s="4"/>
      <c r="L38" s="4">
        <f t="shared" si="15"/>
        <v>1.8426560850464633</v>
      </c>
      <c r="M38" s="4">
        <f t="shared" si="16"/>
        <v>1.7687500957275264</v>
      </c>
      <c r="N38" s="4">
        <f t="shared" si="17"/>
        <v>2.3103944408712658</v>
      </c>
      <c r="O38" s="4">
        <f t="shared" si="18"/>
        <v>0.65865112811881754</v>
      </c>
      <c r="P38" s="4">
        <f t="shared" si="19"/>
        <v>1.1205075813614433</v>
      </c>
      <c r="Q38" s="4">
        <f t="shared" si="20"/>
        <v>0.7311322503430252</v>
      </c>
      <c r="R38" s="4">
        <f t="shared" si="21"/>
        <v>5.2431302244105202</v>
      </c>
      <c r="S38" s="1">
        <f t="shared" si="22"/>
        <v>3.409568401810616</v>
      </c>
      <c r="T38" s="1">
        <f t="shared" si="23"/>
        <v>2.5431409875328206</v>
      </c>
    </row>
    <row r="39" spans="2:20" x14ac:dyDescent="0.25">
      <c r="B39" s="1" t="s">
        <v>15</v>
      </c>
      <c r="C39" s="1">
        <f t="shared" si="12"/>
        <v>39773149.616768591</v>
      </c>
      <c r="D39" s="3"/>
      <c r="E39" s="3">
        <f t="shared" si="13"/>
        <v>43282345.89626462</v>
      </c>
      <c r="G39" s="1">
        <f t="shared" si="14"/>
        <v>51858134.388403736</v>
      </c>
      <c r="J39" s="4"/>
      <c r="K39" s="4"/>
      <c r="L39" s="4">
        <f t="shared" si="15"/>
        <v>6.5598534369400623</v>
      </c>
      <c r="M39" s="4">
        <f t="shared" si="16"/>
        <v>6.7811981848122729</v>
      </c>
      <c r="N39" s="4">
        <f t="shared" si="17"/>
        <v>6.732904785276518</v>
      </c>
      <c r="O39" s="4">
        <f t="shared" si="18"/>
        <v>3.5605609306659445</v>
      </c>
      <c r="P39" s="4">
        <f t="shared" si="19"/>
        <v>3.8613928741138821</v>
      </c>
      <c r="Q39" s="4">
        <f t="shared" si="20"/>
        <v>4.3792535767635457</v>
      </c>
      <c r="R39" s="4">
        <f t="shared" si="21"/>
        <v>12.027129543658768</v>
      </c>
      <c r="S39" s="1">
        <f t="shared" si="22"/>
        <v>11.637611147875102</v>
      </c>
      <c r="T39" s="1">
        <f t="shared" si="23"/>
        <v>11.050337258847419</v>
      </c>
    </row>
    <row r="40" spans="2:20" x14ac:dyDescent="0.25">
      <c r="J40" s="4"/>
      <c r="K40" s="4"/>
      <c r="L40" s="4"/>
      <c r="M40" s="4"/>
      <c r="N40" s="4"/>
      <c r="O40" s="4"/>
      <c r="P40" s="4"/>
      <c r="Q40" s="4"/>
      <c r="R40" s="4"/>
    </row>
    <row r="41" spans="2:20" x14ac:dyDescent="0.25">
      <c r="J41" s="4"/>
      <c r="K41" s="4"/>
      <c r="L41" s="4"/>
      <c r="M41" s="4"/>
      <c r="N41" s="4"/>
      <c r="O41" s="4"/>
      <c r="P41" s="4"/>
      <c r="Q41" s="4"/>
      <c r="R41" s="4"/>
    </row>
    <row r="42" spans="2:20" x14ac:dyDescent="0.25">
      <c r="B42" s="1" t="s">
        <v>6</v>
      </c>
      <c r="C42" s="1">
        <f>C17/C30</f>
        <v>1.1535705755911152</v>
      </c>
      <c r="D42" s="1">
        <f>D17/C30</f>
        <v>1.0353475041796036</v>
      </c>
      <c r="E42" s="1">
        <f>E17/C30</f>
        <v>0.81108192022928116</v>
      </c>
      <c r="F42" s="1">
        <f>F17/E30</f>
        <v>1.0383970177073625</v>
      </c>
      <c r="G42" s="1">
        <f>G17/E30</f>
        <v>0.91593662628145389</v>
      </c>
      <c r="H42" s="1">
        <f>H17/E30</f>
        <v>1.0456663560111836</v>
      </c>
      <c r="I42" s="1">
        <f>I17/G30</f>
        <v>0.7609951132829853</v>
      </c>
      <c r="J42" s="4">
        <f>J17/G30</f>
        <v>1.0202132385606397</v>
      </c>
      <c r="K42" s="4">
        <f>K17/G30</f>
        <v>1.218791648156375</v>
      </c>
      <c r="L42" s="4"/>
      <c r="M42" s="4"/>
      <c r="N42" s="4"/>
      <c r="O42" s="4"/>
      <c r="P42" s="4"/>
      <c r="Q42" s="4"/>
      <c r="R42" s="4"/>
    </row>
    <row r="43" spans="2:20" x14ac:dyDescent="0.25">
      <c r="B43" s="1" t="s">
        <v>7</v>
      </c>
      <c r="C43" s="1">
        <f t="shared" ref="C43:C51" si="24">C18/C31</f>
        <v>1.1062690024612711</v>
      </c>
      <c r="D43" s="1">
        <f t="shared" ref="D43:D51" si="25">D18/C31</f>
        <v>0.96945128130881719</v>
      </c>
      <c r="E43" s="1">
        <f t="shared" ref="E43:E51" si="26">E18/C31</f>
        <v>0.92427971622991179</v>
      </c>
      <c r="F43" s="1">
        <f t="shared" ref="F43:F51" si="27">F18/E31</f>
        <v>0.9745011086474501</v>
      </c>
      <c r="G43" s="1">
        <f t="shared" ref="G43:G50" si="28">G18/E31</f>
        <v>0.99445676274944583</v>
      </c>
      <c r="H43" s="1">
        <f t="shared" ref="H43:H51" si="29">H18/E31</f>
        <v>1.0310421286031044</v>
      </c>
      <c r="I43" s="1">
        <f t="shared" ref="I43:I51" si="30">I18/G31</f>
        <v>0.93302945301542783</v>
      </c>
      <c r="J43" s="4">
        <f t="shared" ref="J43:J51" si="31">J18/G31</f>
        <v>0.98509817671809252</v>
      </c>
      <c r="K43" s="4">
        <f t="shared" ref="K43:K51" si="32">K18/G31</f>
        <v>1.0818723702664796</v>
      </c>
      <c r="L43" s="4"/>
      <c r="M43" s="4"/>
      <c r="N43" s="4"/>
      <c r="O43" s="4"/>
      <c r="P43" s="4"/>
      <c r="Q43" s="4"/>
      <c r="R43" s="4"/>
    </row>
    <row r="44" spans="2:20" x14ac:dyDescent="0.25">
      <c r="B44" s="1" t="s">
        <v>8</v>
      </c>
      <c r="C44" s="1">
        <f t="shared" si="24"/>
        <v>1.0764304895682708</v>
      </c>
      <c r="D44" s="1">
        <f t="shared" si="25"/>
        <v>0.78000413137781444</v>
      </c>
      <c r="E44" s="1">
        <f t="shared" si="26"/>
        <v>1.1435653790539144</v>
      </c>
      <c r="F44" s="1">
        <f t="shared" si="27"/>
        <v>1.0127209083923845</v>
      </c>
      <c r="G44" s="1">
        <f t="shared" si="28"/>
        <v>0.89900110987791337</v>
      </c>
      <c r="H44" s="1">
        <f t="shared" si="29"/>
        <v>1.0882779817297019</v>
      </c>
      <c r="I44" s="1">
        <f t="shared" si="30"/>
        <v>0.81255694524973077</v>
      </c>
      <c r="J44" s="4">
        <f t="shared" si="31"/>
        <v>0.81926613103619639</v>
      </c>
      <c r="K44" s="4">
        <f t="shared" si="32"/>
        <v>1.3681769237140726</v>
      </c>
      <c r="L44" s="4"/>
      <c r="M44" s="4"/>
      <c r="N44" s="4"/>
      <c r="O44" s="4"/>
      <c r="P44" s="4"/>
      <c r="Q44" s="4"/>
      <c r="R44" s="4"/>
    </row>
    <row r="45" spans="2:20" x14ac:dyDescent="0.25">
      <c r="B45" s="1" t="s">
        <v>9</v>
      </c>
      <c r="C45" s="1">
        <f t="shared" si="24"/>
        <v>1.003320807480556</v>
      </c>
      <c r="D45" s="1">
        <f t="shared" si="25"/>
        <v>0.94931399108625358</v>
      </c>
      <c r="E45" s="1">
        <f t="shared" si="26"/>
        <v>1.0473652014331907</v>
      </c>
      <c r="F45" s="1">
        <f t="shared" si="27"/>
        <v>1.0182564545749164</v>
      </c>
      <c r="G45" s="1">
        <f t="shared" si="28"/>
        <v>0.91811602030895545</v>
      </c>
      <c r="H45" s="1">
        <f t="shared" si="29"/>
        <v>1.0636275251161285</v>
      </c>
      <c r="I45" s="1">
        <f t="shared" si="30"/>
        <v>0.84792351359426354</v>
      </c>
      <c r="J45" s="4">
        <f t="shared" si="31"/>
        <v>0.95996414699731103</v>
      </c>
      <c r="K45" s="4">
        <f t="shared" si="32"/>
        <v>1.1921123394084254</v>
      </c>
      <c r="L45" s="4"/>
      <c r="M45" s="4"/>
      <c r="N45" s="4"/>
      <c r="O45" s="4"/>
      <c r="P45" s="4"/>
      <c r="Q45" s="4"/>
      <c r="R45" s="4"/>
    </row>
    <row r="46" spans="2:20" x14ac:dyDescent="0.25">
      <c r="B46" s="1" t="s">
        <v>10</v>
      </c>
      <c r="C46" s="1">
        <f t="shared" si="24"/>
        <v>0.83341535433070868</v>
      </c>
      <c r="D46" s="1">
        <f t="shared" si="25"/>
        <v>1.4092027559055118</v>
      </c>
      <c r="E46" s="1">
        <f t="shared" si="26"/>
        <v>0.75738188976377951</v>
      </c>
      <c r="F46" s="1">
        <f>F21/E34</f>
        <v>0.66431137724550893</v>
      </c>
      <c r="G46" s="1">
        <f t="shared" si="28"/>
        <v>1.3990419161676646</v>
      </c>
      <c r="H46" s="1">
        <f t="shared" si="29"/>
        <v>0.93664670658682636</v>
      </c>
      <c r="I46" s="1">
        <f>I21/G34</f>
        <v>0.75737273808778405</v>
      </c>
      <c r="J46" s="4">
        <f>J21/G34</f>
        <v>0.90708158537348937</v>
      </c>
      <c r="K46" s="4">
        <f>K21/G34</f>
        <v>1.3355456765387264</v>
      </c>
      <c r="L46" s="4"/>
      <c r="M46" s="4"/>
      <c r="N46" s="4"/>
      <c r="O46" s="4"/>
      <c r="P46" s="4"/>
      <c r="Q46" s="4"/>
      <c r="R46" s="4"/>
    </row>
    <row r="47" spans="2:20" x14ac:dyDescent="0.25">
      <c r="B47" s="1" t="s">
        <v>11</v>
      </c>
      <c r="C47" s="1">
        <f t="shared" si="24"/>
        <v>1.0406932931424264</v>
      </c>
      <c r="D47" s="1">
        <f t="shared" si="25"/>
        <v>0.99020346646571222</v>
      </c>
      <c r="E47" s="1">
        <f t="shared" si="26"/>
        <v>0.96910324039186135</v>
      </c>
      <c r="F47" s="1">
        <f t="shared" si="27"/>
        <v>0.91094771241830064</v>
      </c>
      <c r="G47" s="1">
        <f t="shared" si="28"/>
        <v>1.0315904139433552</v>
      </c>
      <c r="H47" s="1">
        <f t="shared" si="29"/>
        <v>1.0574618736383441</v>
      </c>
      <c r="I47" s="1">
        <f t="shared" si="30"/>
        <v>0.98368894374889781</v>
      </c>
      <c r="J47" s="4">
        <f t="shared" si="31"/>
        <v>0.94745194850996295</v>
      </c>
      <c r="K47" s="4">
        <f t="shared" si="32"/>
        <v>1.0688591077411391</v>
      </c>
      <c r="L47" s="4"/>
      <c r="M47" s="4"/>
      <c r="N47" s="4"/>
      <c r="O47" s="4"/>
      <c r="P47" s="4"/>
      <c r="Q47" s="4"/>
      <c r="R47" s="4"/>
    </row>
    <row r="48" spans="2:20" x14ac:dyDescent="0.25">
      <c r="B48" s="1" t="s">
        <v>12</v>
      </c>
      <c r="C48" s="1">
        <f t="shared" si="24"/>
        <v>0.91856759476685679</v>
      </c>
      <c r="D48" s="1">
        <f t="shared" si="25"/>
        <v>1.1007212344850721</v>
      </c>
      <c r="E48" s="1">
        <f t="shared" si="26"/>
        <v>0.98071117074807113</v>
      </c>
      <c r="F48" s="1">
        <f t="shared" si="27"/>
        <v>0.88038802193167442</v>
      </c>
      <c r="G48" s="1">
        <f t="shared" si="28"/>
        <v>1.0567692956558414</v>
      </c>
      <c r="H48" s="1">
        <f t="shared" si="29"/>
        <v>1.0628426824124841</v>
      </c>
      <c r="I48" s="1">
        <f t="shared" si="30"/>
        <v>0.91683892510733023</v>
      </c>
      <c r="J48" s="4">
        <f t="shared" si="31"/>
        <v>0.95738591190968358</v>
      </c>
      <c r="K48" s="4">
        <f t="shared" si="32"/>
        <v>1.1257751629829862</v>
      </c>
      <c r="L48" s="4"/>
      <c r="M48" s="4"/>
      <c r="N48" s="4"/>
      <c r="O48" s="4"/>
      <c r="P48" s="4"/>
      <c r="Q48" s="4"/>
      <c r="R48" s="4"/>
    </row>
    <row r="49" spans="2:18" x14ac:dyDescent="0.25">
      <c r="B49" s="1" t="s">
        <v>13</v>
      </c>
      <c r="C49" s="1">
        <f t="shared" si="24"/>
        <v>0.89142597913201271</v>
      </c>
      <c r="D49" s="1">
        <f t="shared" si="25"/>
        <v>0.97580523211855441</v>
      </c>
      <c r="E49" s="1">
        <f t="shared" si="26"/>
        <v>1.1327687887494329</v>
      </c>
      <c r="F49" s="1">
        <f t="shared" si="27"/>
        <v>0.87703183034466226</v>
      </c>
      <c r="G49" s="1">
        <f t="shared" si="28"/>
        <v>0.89847837373697026</v>
      </c>
      <c r="H49" s="1">
        <f t="shared" si="29"/>
        <v>1.2244897959183672</v>
      </c>
      <c r="I49" s="1">
        <f t="shared" si="30"/>
        <v>0.57735733902960018</v>
      </c>
      <c r="J49" s="4">
        <f t="shared" si="31"/>
        <v>0.80022378191435251</v>
      </c>
      <c r="K49" s="4">
        <f t="shared" si="32"/>
        <v>1.6224188790560472</v>
      </c>
      <c r="L49" s="4"/>
      <c r="M49" s="4"/>
      <c r="N49" s="4"/>
      <c r="O49" s="4"/>
      <c r="P49" s="4"/>
      <c r="Q49" s="4"/>
      <c r="R49" s="4"/>
    </row>
    <row r="50" spans="2:18" x14ac:dyDescent="0.25">
      <c r="B50" s="1" t="s">
        <v>14</v>
      </c>
      <c r="C50" s="1">
        <f t="shared" si="24"/>
        <v>1.0397387044093631</v>
      </c>
      <c r="D50" s="1">
        <f t="shared" si="25"/>
        <v>1.0707675557974958</v>
      </c>
      <c r="E50" s="1">
        <f t="shared" si="26"/>
        <v>0.88949373979314095</v>
      </c>
      <c r="F50" s="1">
        <f t="shared" si="27"/>
        <v>0.89673842422142336</v>
      </c>
      <c r="G50" s="1">
        <f t="shared" si="28"/>
        <v>0.99159700264217965</v>
      </c>
      <c r="H50" s="1">
        <f t="shared" si="29"/>
        <v>1.1116645731363972</v>
      </c>
      <c r="I50" s="1">
        <f t="shared" si="30"/>
        <v>0.70563847429519055</v>
      </c>
      <c r="J50" s="4">
        <f t="shared" si="31"/>
        <v>0.94776119402985048</v>
      </c>
      <c r="K50" s="4">
        <f t="shared" si="32"/>
        <v>1.3466003316749584</v>
      </c>
      <c r="L50" s="4"/>
      <c r="M50" s="4"/>
      <c r="N50" s="4"/>
      <c r="O50" s="4"/>
      <c r="P50" s="4"/>
      <c r="Q50" s="4"/>
      <c r="R50" s="4"/>
    </row>
    <row r="51" spans="2:18" x14ac:dyDescent="0.25">
      <c r="B51" s="1" t="s">
        <v>15</v>
      </c>
      <c r="C51" s="1">
        <f t="shared" si="24"/>
        <v>1.0217162411160832</v>
      </c>
      <c r="D51" s="1">
        <f t="shared" si="25"/>
        <v>1.0332982363779941</v>
      </c>
      <c r="E51" s="1">
        <f t="shared" si="26"/>
        <v>0.9449855225059226</v>
      </c>
      <c r="F51" s="1">
        <f t="shared" si="27"/>
        <v>0.9997349589186324</v>
      </c>
      <c r="G51" s="1">
        <f>G26/E39</f>
        <v>0.98144712430426717</v>
      </c>
      <c r="H51" s="1">
        <f t="shared" si="29"/>
        <v>1.0188179167771003</v>
      </c>
      <c r="I51" s="1">
        <f t="shared" si="30"/>
        <v>0.99303634455785539</v>
      </c>
      <c r="J51" s="4">
        <f t="shared" si="31"/>
        <v>0.97200228942096711</v>
      </c>
      <c r="K51" s="4">
        <f t="shared" si="32"/>
        <v>1.0349613660211769</v>
      </c>
      <c r="L51" s="4"/>
      <c r="M51" s="4"/>
      <c r="N51" s="4"/>
      <c r="O51" s="4"/>
      <c r="P51" s="4"/>
      <c r="Q51" s="4"/>
      <c r="R51" s="4"/>
    </row>
    <row r="52" spans="2:18" x14ac:dyDescent="0.25">
      <c r="J52" s="4"/>
      <c r="K52" s="4"/>
      <c r="L52" s="4"/>
      <c r="M52" s="4"/>
      <c r="N52" s="4"/>
      <c r="O52" s="4"/>
      <c r="P52" s="4"/>
      <c r="Q52" s="4"/>
      <c r="R52" s="4"/>
    </row>
    <row r="54" spans="2:18" x14ac:dyDescent="0.25">
      <c r="L54" s="4"/>
      <c r="M54" s="4"/>
      <c r="N54" s="4"/>
      <c r="O54" s="4"/>
      <c r="P54" s="4"/>
    </row>
  </sheetData>
  <mergeCells count="9">
    <mergeCell ref="L29:N29"/>
    <mergeCell ref="O29:Q29"/>
    <mergeCell ref="R29:T29"/>
    <mergeCell ref="C1:E1"/>
    <mergeCell ref="F1:H1"/>
    <mergeCell ref="I1:K1"/>
    <mergeCell ref="L1:N1"/>
    <mergeCell ref="O1:Q1"/>
    <mergeCell ref="R1:T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91911</dc:creator>
  <cp:lastModifiedBy>91911</cp:lastModifiedBy>
  <dcterms:created xsi:type="dcterms:W3CDTF">2023-05-23T02:26:49Z</dcterms:created>
  <dcterms:modified xsi:type="dcterms:W3CDTF">2023-05-23T02:31:57Z</dcterms:modified>
</cp:coreProperties>
</file>